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atures per update" sheetId="1" r:id="rId4"/>
  </sheets>
  <definedNames>
    <definedName hidden="1" localSheetId="0" name="_xlnm._FilterDatabase">'Features per update'!$A$4:$E$81</definedName>
    <definedName hidden="1" localSheetId="0" name="Z_51E35B92_F176_4F30_9E7E_14D92DBB4999_.wvu.FilterData">'Features per update'!$A$4:$D$81</definedName>
  </definedNames>
  <calcPr/>
  <customWorkbookViews>
    <customWorkbookView activeSheetId="0" maximized="1" tabRatio="600" windowHeight="0" windowWidth="0" guid="{51E35B92-F176-4F30-9E7E-14D92DBB4999}" name="Filter 1"/>
  </customWorkbookViews>
</workbook>
</file>

<file path=xl/sharedStrings.xml><?xml version="1.0" encoding="utf-8"?>
<sst xmlns="http://schemas.openxmlformats.org/spreadsheetml/2006/main" count="313" uniqueCount="117">
  <si>
    <t>https://www.genexus.com/en/developers/rn</t>
  </si>
  <si>
    <t>Upgrade</t>
  </si>
  <si>
    <t>Course Module</t>
  </si>
  <si>
    <t>Subject</t>
  </si>
  <si>
    <t>Feature description</t>
  </si>
  <si>
    <t>Link to Documentation</t>
  </si>
  <si>
    <t>GeneXus 16 Upgrade 1</t>
  </si>
  <si>
    <t>Security, BPM, Reporting</t>
  </si>
  <si>
    <t>Security</t>
  </si>
  <si>
    <t>Integration with SAML 2.0 Identity Providers</t>
  </si>
  <si>
    <t>Integration</t>
  </si>
  <si>
    <t>AI</t>
  </si>
  <si>
    <t>Now you can process and analyze Videos</t>
  </si>
  <si>
    <t>Google has been added to the list of supported providers</t>
  </si>
  <si>
    <t>Chat/ChatBot</t>
  </si>
  <si>
    <t>Chatbot</t>
  </si>
  <si>
    <t>Dialog Flow's Follow up intents and Training phrases support added. Update required for new authentication mechanism of IBM Cloud / Watson</t>
  </si>
  <si>
    <t>DevOPS</t>
  </si>
  <si>
    <t>GeneXus Server</t>
  </si>
  <si>
    <t>On an already connected KB, you can now bring newly created versions from the server to the client using the Team Development Versions Dialog.</t>
  </si>
  <si>
    <t>GeneXus 16 Upgrade 2</t>
  </si>
  <si>
    <t>IDE</t>
  </si>
  <si>
    <t>Build of Deployment Units</t>
  </si>
  <si>
    <t>KB Explorer allows Build and Rebuild operations with multiple selection</t>
  </si>
  <si>
    <t>Support for Tencent and Amazon Web Services</t>
  </si>
  <si>
    <t>GeneXus 16 Upgrade 3</t>
  </si>
  <si>
    <t>Miscellaneous</t>
  </si>
  <si>
    <t>RTL support added.</t>
  </si>
  <si>
    <t>SD</t>
  </si>
  <si>
    <t>ServicesURL can be changed in runtime</t>
  </si>
  <si>
    <t>Support for Baidu</t>
  </si>
  <si>
    <t>Language</t>
  </si>
  <si>
    <t>Dashboard object supports receiving parameters</t>
  </si>
  <si>
    <t>"For in" is supported in smart devices user events</t>
  </si>
  <si>
    <t>Compatibility</t>
  </si>
  <si>
    <t>Framework 4.6.1 is required for applications generated by the .NET Generator when using GAM</t>
  </si>
  <si>
    <t>Android apps require OS version 4.1.4 or higher. More information at Android Requirements.</t>
  </si>
  <si>
    <t>Important! Make sure to configure the App Transport Security property group. SAC# 45524.(Network error in Android Emulator: http://10.0.2.2 not permited)</t>
  </si>
  <si>
    <t>GeneXus 16 Upgrade 4</t>
  </si>
  <si>
    <t>Support for AliBaba</t>
  </si>
  <si>
    <t>iOS apps are generated for Swift 5 language</t>
  </si>
  <si>
    <t>New events for offline synchronization</t>
  </si>
  <si>
    <t>Improvements to SD Maps Control Type</t>
  </si>
  <si>
    <t>Analytics</t>
  </si>
  <si>
    <t>DashboardViewer control now has methods and events</t>
  </si>
  <si>
    <t>Item Selection in Query Viewer</t>
  </si>
  <si>
    <t>Improvements for Multiexperience: All screens on all platforms and devices are kept updated</t>
  </si>
  <si>
    <t>New chatbots API for messaging</t>
  </si>
  <si>
    <t>Security Token Service Client Authorization using GAM</t>
  </si>
  <si>
    <t>GeneXus 16 Upgrade 5</t>
  </si>
  <si>
    <t>PWA</t>
  </si>
  <si>
    <t>You can develop Progressive Web Applications in GeneXus</t>
  </si>
  <si>
    <t>GAM API as a Module</t>
  </si>
  <si>
    <t>Modules</t>
  </si>
  <si>
    <t>Package Module with database access for Solutions extensibility scenarios</t>
  </si>
  <si>
    <t>Design Systems &amp; UX</t>
  </si>
  <si>
    <t>Import from Sketch</t>
  </si>
  <si>
    <t>SDTs and Collections (of SDTs and simple types) can be input parameters fo Data providers used by Query Viewer</t>
  </si>
  <si>
    <t>A Query can have hidden fields</t>
  </si>
  <si>
    <t>IIf function supported in Query Object</t>
  </si>
  <si>
    <t>Testing</t>
  </si>
  <si>
    <t>Create a unit test for object feature improved. Now generates a pre-setted count of data sets.</t>
  </si>
  <si>
    <t>New feature: Export execution results to HTML document</t>
  </si>
  <si>
    <t>Knowledge Bases that have GAM with GeneXus 16 Upgrade 5 or higher, once built, cannot be built again with a previous GeneXus version.</t>
  </si>
  <si>
    <t>GeneXus 16 Upgrade 6</t>
  </si>
  <si>
    <t>Multi-experience</t>
  </si>
  <si>
    <t>WhatsApp channel</t>
  </si>
  <si>
    <t>Facebook messenger channel</t>
  </si>
  <si>
    <t>Support for Dark mode in iOS apps</t>
  </si>
  <si>
    <t>GAM Apple Authentication type (required by Apple Store for iOS apps that use external authentication)</t>
  </si>
  <si>
    <t>SSL Pinning Pin Set property</t>
  </si>
  <si>
    <t>Custom models support (Microsoft, IBM)</t>
  </si>
  <si>
    <t>UI Test for Smart Devices Automation</t>
  </si>
  <si>
    <t>Build</t>
  </si>
  <si>
    <t>Options - Custom Build: you can create custom Build commands.</t>
  </si>
  <si>
    <t>New output window that supports higher volume and has better usability</t>
  </si>
  <si>
    <t>Generators</t>
  </si>
  <si>
    <t>Java 8 is required to build and run Java applications.</t>
  </si>
  <si>
    <t>Localization</t>
  </si>
  <si>
    <t>To export of the Language object(s) to be translated, Export Translations File adds support for XLSX and XLIFF formats</t>
  </si>
  <si>
    <t>GeneXus 16 Upgrade 7</t>
  </si>
  <si>
    <t>Web</t>
  </si>
  <si>
    <t>Canvas control also in Web</t>
  </si>
  <si>
    <t>MercadoPago Custom Checkout - To receive payments through the app without needing to store cards (credit, debit)</t>
  </si>
  <si>
    <t>Biometric Auth - To add biometric auth (fingerprint or face recognition) to your apps that use GeneXus Access Manager (GAM)</t>
  </si>
  <si>
    <t>Dark mode in Android</t>
  </si>
  <si>
    <t>Google Mobile Ads</t>
  </si>
  <si>
    <t>For Android: Services URL can be changed in runtime</t>
  </si>
  <si>
    <t>GAM Remote Rest Authentication type (Oauth 2.0)</t>
  </si>
  <si>
    <t>GXFlow</t>
  </si>
  <si>
    <t>Standard Inbox is now in Chinese too</t>
  </si>
  <si>
    <t>SAP</t>
  </si>
  <si>
    <t>Fiori 3.0 is now the standard for the UI.</t>
  </si>
  <si>
    <t>GeneXus 16 Upgrade 8</t>
  </si>
  <si>
    <t>Now you can export only the structure of Transactions (and not distribute its rules, events, forms, patterns, and other parts)</t>
  </si>
  <si>
    <t>.NET Core 3.1, the latest LTS version of .NET Core provided by Microsoft, is now supported (and required)</t>
  </si>
  <si>
    <t>iOS:  this upgrade is required to submit new applications or application updates to the App Store</t>
  </si>
  <si>
    <t>Android: Support for Badges with JPush notification provider.</t>
  </si>
  <si>
    <t>Procedures and Data Providers (without database access) can be generated to run locally on device for Online mobile applications</t>
  </si>
  <si>
    <t>New GeneXus Security API: specific modules that implements cryptographic functions, digital signature standards, input types controls and integrity checks.</t>
  </si>
  <si>
    <t>GAM Backend is now included in the KB as an external library</t>
  </si>
  <si>
    <t xml:space="preserve">GAM: Wechat (China) is a new built-in Authentication type for Web applications. </t>
  </si>
  <si>
    <t>GAM API is localized to Simplified Chinese</t>
  </si>
  <si>
    <t>Custom models can be trained on Google</t>
  </si>
  <si>
    <t>Deployment</t>
  </si>
  <si>
    <t>Deploy of .NET Core 3.1 and Java web applications to Microsoft Azure</t>
  </si>
  <si>
    <t>Smart Devices UI Tests can now be run individually</t>
  </si>
  <si>
    <t>Take screenshot when UI Test Web command fails</t>
  </si>
  <si>
    <t>Test Coverage</t>
  </si>
  <si>
    <t>Code Coverage</t>
  </si>
  <si>
    <t>SAP Leonardo AI Provider is deprecated in the GeneXus AI module, given the decision of SAP to discontinue the corresponding services in 2020.</t>
  </si>
  <si>
    <t>.NET Core 3.1 is required for generating with the .NET Core generator</t>
  </si>
  <si>
    <t>GeneXus 16 Upgrade 9</t>
  </si>
  <si>
    <t>The Console added support for the Chinese Language</t>
  </si>
  <si>
    <t>External object to backup and restore the SQlite DB</t>
  </si>
  <si>
    <t>You have the possibility to configure the texts of the buttons shown by the Confirm and Msg method of the EO Interop</t>
  </si>
  <si>
    <t>To generate LOG for web applications, starting with GeneXus 16 U9, it is recommended to set the Log Level = ERROR property.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</si>
</sst>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u/>
      <color rgb="FF0000FF"/>
    </font>
    <font>
      <sz val="11.0"/>
      <color rgb="FF000000"/>
      <name val="Calibri"/>
    </font>
    <font>
      <color theme="1"/>
      <name val="Arial"/>
    </font>
    <font>
      <color rgb="FF000000"/>
      <name val="Roboto"/>
    </font>
    <font>
      <u/>
      <color rgb="FF0000FF"/>
    </font>
    <font>
      <color rgb="FF000000"/>
      <name val="Arial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/>
    </xf>
    <xf borderId="0" fillId="2" fontId="6" numFmtId="0" xfId="0" applyAlignment="1" applyFill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enexus.com/en/developers/rn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24.29"/>
    <col customWidth="1" min="3" max="3" width="16.43"/>
    <col customWidth="1" min="4" max="4" width="128.57"/>
    <col customWidth="1" min="5" max="5" width="21.43"/>
  </cols>
  <sheetData>
    <row r="1">
      <c r="A1" s="1" t="str">
        <f>HYPERLINK("https://www.genexus.com/en/developers/rn?data=0;4;v16;9;v16;0;F;","If you want to see everything that has been incorporated, modified, deprecated between a couple of upgrades, see here. ")</f>
        <v>If you want to see everything that has been incorporated, modified, deprecated between a couple of upgrades, see here. </v>
      </c>
      <c r="B1" s="2"/>
      <c r="C1" s="2"/>
      <c r="D1" s="2"/>
    </row>
    <row r="2">
      <c r="A2" s="3" t="s">
        <v>0</v>
      </c>
      <c r="B2" s="2"/>
      <c r="C2" s="2"/>
      <c r="D2" s="2"/>
    </row>
    <row r="3">
      <c r="A3" s="2"/>
      <c r="B3" s="2"/>
      <c r="C3" s="2"/>
      <c r="D3" s="2"/>
    </row>
    <row r="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>
      <c r="A5" s="4" t="s">
        <v>6</v>
      </c>
      <c r="B5" s="5" t="s">
        <v>7</v>
      </c>
      <c r="C5" s="5" t="s">
        <v>8</v>
      </c>
      <c r="D5" s="6" t="s">
        <v>9</v>
      </c>
      <c r="E5" s="7" t="str">
        <f>HYPERLINK("https://wiki.genexus.com/commwiki/servlet/wiki?41212,GAM+SAML+2.0+Authentication+type,","link")</f>
        <v>link</v>
      </c>
    </row>
    <row r="6">
      <c r="A6" s="4" t="s">
        <v>6</v>
      </c>
      <c r="B6" s="5" t="s">
        <v>10</v>
      </c>
      <c r="C6" s="5" t="s">
        <v>11</v>
      </c>
      <c r="D6" s="6" t="s">
        <v>12</v>
      </c>
      <c r="E6" s="7" t="str">
        <f t="shared" ref="E6:E7" si="1">HYPERLINK("https://wiki.genexus.com/commwiki/servlet/wiki?40315,GeneXusAI+Overview","link")</f>
        <v>link</v>
      </c>
    </row>
    <row r="7">
      <c r="A7" s="4" t="s">
        <v>6</v>
      </c>
      <c r="B7" s="5" t="s">
        <v>10</v>
      </c>
      <c r="C7" s="5" t="s">
        <v>11</v>
      </c>
      <c r="D7" s="6" t="s">
        <v>13</v>
      </c>
      <c r="E7" s="7" t="str">
        <f t="shared" si="1"/>
        <v>link</v>
      </c>
    </row>
    <row r="8">
      <c r="A8" s="4" t="s">
        <v>6</v>
      </c>
      <c r="B8" s="5" t="s">
        <v>14</v>
      </c>
      <c r="C8" s="5" t="s">
        <v>15</v>
      </c>
      <c r="D8" s="4" t="s">
        <v>16</v>
      </c>
      <c r="E8" s="7" t="str">
        <f>HYPERLINK("https://wiki.genexus.com/commwiki/servlet/wiki?38949,Chatbot%20Intent","link")</f>
        <v>link</v>
      </c>
    </row>
    <row r="9">
      <c r="A9" s="4" t="s">
        <v>6</v>
      </c>
      <c r="B9" s="5" t="s">
        <v>17</v>
      </c>
      <c r="C9" s="5" t="s">
        <v>18</v>
      </c>
      <c r="D9" s="6" t="s">
        <v>19</v>
      </c>
      <c r="E9" s="7" t="str">
        <f>HYPERLINK("https://wiki.genexus.com/commwiki/servlet/wiki?21051,Team+Development+Versions+Dialog,","link")</f>
        <v>link</v>
      </c>
    </row>
    <row r="10">
      <c r="A10" s="4" t="s">
        <v>20</v>
      </c>
      <c r="B10" s="5" t="s">
        <v>17</v>
      </c>
      <c r="C10" s="5" t="s">
        <v>21</v>
      </c>
      <c r="D10" s="6" t="s">
        <v>22</v>
      </c>
      <c r="E10" s="7" t="str">
        <f>HYPERLINK("https://wiki.genexus.com/commwiki/servlet/wiki?38886","link")</f>
        <v>link</v>
      </c>
    </row>
    <row r="11">
      <c r="A11" s="4" t="s">
        <v>20</v>
      </c>
      <c r="B11" s="5" t="s">
        <v>17</v>
      </c>
      <c r="C11" s="5" t="s">
        <v>21</v>
      </c>
      <c r="D11" s="6" t="s">
        <v>23</v>
      </c>
      <c r="E11" s="7" t="str">
        <f>HYPERLINK("https://www.genexus.com/en/developers/websac?data=44871;;","link")</f>
        <v>link</v>
      </c>
    </row>
    <row r="12">
      <c r="A12" s="4" t="s">
        <v>20</v>
      </c>
      <c r="B12" s="6" t="s">
        <v>10</v>
      </c>
      <c r="C12" s="5" t="s">
        <v>11</v>
      </c>
      <c r="D12" s="6" t="s">
        <v>24</v>
      </c>
      <c r="E12" s="7" t="str">
        <f>HYPERLINK("https://wiki.genexus.com/commwiki/servlet/wiki?40315,GeneXusAI+Overview","link")</f>
        <v>link</v>
      </c>
    </row>
    <row r="13">
      <c r="A13" s="4" t="s">
        <v>25</v>
      </c>
      <c r="B13" s="5" t="s">
        <v>26</v>
      </c>
      <c r="C13" s="5" t="s">
        <v>21</v>
      </c>
      <c r="D13" s="6" t="s">
        <v>27</v>
      </c>
      <c r="E13" s="7" t="str">
        <f>HYPERLINK("https://wiki.genexus.com/commwiki/servlet/wiki?42322,Getting+ready+for+Right-to-Left+Development,","link")</f>
        <v>link</v>
      </c>
    </row>
    <row r="14">
      <c r="A14" s="4" t="s">
        <v>25</v>
      </c>
      <c r="B14" s="5" t="s">
        <v>26</v>
      </c>
      <c r="C14" s="5" t="s">
        <v>28</v>
      </c>
      <c r="D14" s="6" t="s">
        <v>29</v>
      </c>
      <c r="E14" s="7" t="str">
        <f>HYPERLINK("https://www.genexus.com/en/developers/websac?data=45046;;","link")</f>
        <v>link</v>
      </c>
    </row>
    <row r="15">
      <c r="A15" s="4" t="s">
        <v>25</v>
      </c>
      <c r="B15" s="6" t="s">
        <v>10</v>
      </c>
      <c r="C15" s="5" t="s">
        <v>11</v>
      </c>
      <c r="D15" s="5" t="s">
        <v>30</v>
      </c>
      <c r="E15" s="7" t="str">
        <f>HYPERLINK("https://wiki.genexus.com/commwiki/servlet/wiki?40315,GeneXusAI+Overview","link")</f>
        <v>link</v>
      </c>
    </row>
    <row r="16">
      <c r="A16" s="4" t="s">
        <v>25</v>
      </c>
      <c r="B16" s="5" t="s">
        <v>7</v>
      </c>
      <c r="C16" s="5" t="s">
        <v>31</v>
      </c>
      <c r="D16" s="6" t="s">
        <v>32</v>
      </c>
      <c r="E16" s="7" t="str">
        <f>HYPERLINK("https://wiki.genexus.com/commwiki/servlet/wiki?36769,Category%3ADashboard+object,","link")</f>
        <v>link</v>
      </c>
    </row>
    <row r="17">
      <c r="A17" s="4" t="s">
        <v>25</v>
      </c>
      <c r="B17" s="5" t="s">
        <v>26</v>
      </c>
      <c r="C17" s="5" t="s">
        <v>31</v>
      </c>
      <c r="D17" s="5" t="s">
        <v>33</v>
      </c>
      <c r="E17" s="7" t="str">
        <f>HYPERLINK("https://www.genexus.com/en/developers/websac?data=45245;;","link")</f>
        <v>link</v>
      </c>
    </row>
    <row r="18">
      <c r="A18" s="4" t="s">
        <v>25</v>
      </c>
      <c r="B18" s="5" t="s">
        <v>26</v>
      </c>
      <c r="C18" s="5" t="s">
        <v>34</v>
      </c>
      <c r="D18" s="5" t="s">
        <v>35</v>
      </c>
      <c r="E18" s="7" t="str">
        <f>HYPERLINK("https://www.genexus.com/en/developers/websac?data=45284;;","link")</f>
        <v>link</v>
      </c>
    </row>
    <row r="19">
      <c r="A19" s="4" t="s">
        <v>25</v>
      </c>
      <c r="B19" s="5" t="s">
        <v>26</v>
      </c>
      <c r="C19" s="5" t="s">
        <v>34</v>
      </c>
      <c r="D19" s="8" t="s">
        <v>36</v>
      </c>
      <c r="E19" s="7" t="str">
        <f>HYPERLINK("https://wiki.genexus.com/commwiki/servlet/wiki?14449,Android+Requirements,","link")</f>
        <v>link</v>
      </c>
    </row>
    <row r="20">
      <c r="A20" s="4" t="s">
        <v>25</v>
      </c>
      <c r="B20" s="5" t="s">
        <v>26</v>
      </c>
      <c r="C20" s="5" t="s">
        <v>34</v>
      </c>
      <c r="D20" s="5" t="s">
        <v>37</v>
      </c>
      <c r="E20" s="7" t="str">
        <f>HYPERLINK("https://www.genexus.com/en/developers/websac?data=45524;;","link")</f>
        <v>link</v>
      </c>
    </row>
    <row r="21">
      <c r="A21" s="4" t="s">
        <v>38</v>
      </c>
      <c r="B21" s="6" t="s">
        <v>10</v>
      </c>
      <c r="C21" s="5" t="s">
        <v>11</v>
      </c>
      <c r="D21" s="5" t="s">
        <v>39</v>
      </c>
      <c r="E21" s="7" t="str">
        <f>HYPERLINK("https://wiki.genexus.com/commwiki/servlet/wiki?40315,GeneXusAI+Overview","link")</f>
        <v>link</v>
      </c>
    </row>
    <row r="22">
      <c r="A22" s="4" t="s">
        <v>38</v>
      </c>
      <c r="B22" s="5" t="s">
        <v>26</v>
      </c>
      <c r="C22" s="5" t="s">
        <v>28</v>
      </c>
      <c r="D22" s="5" t="s">
        <v>40</v>
      </c>
      <c r="E22" s="7" t="str">
        <f>HYPERLINK("https://www.genexus.com/en/developers/websac?data=45411;;","link")</f>
        <v>link</v>
      </c>
    </row>
    <row r="23">
      <c r="A23" s="4" t="s">
        <v>38</v>
      </c>
      <c r="B23" s="5" t="s">
        <v>26</v>
      </c>
      <c r="C23" s="5" t="s">
        <v>28</v>
      </c>
      <c r="D23" s="5" t="s">
        <v>41</v>
      </c>
      <c r="E23" s="7" t="str">
        <f>HYPERLINK("https://www.genexus.com/en/developers/websac?data=45364;;","link")</f>
        <v>link</v>
      </c>
    </row>
    <row r="24">
      <c r="A24" s="4" t="s">
        <v>38</v>
      </c>
      <c r="B24" s="5" t="s">
        <v>26</v>
      </c>
      <c r="C24" s="5" t="s">
        <v>28</v>
      </c>
      <c r="D24" s="6" t="s">
        <v>42</v>
      </c>
      <c r="E24" s="7" t="str">
        <f>HYPERLINK("https://wiki.genexus.com/commwiki/servlet/wiki?15309,SD+Maps+Control+Type,","link")</f>
        <v>link</v>
      </c>
    </row>
    <row r="25">
      <c r="A25" s="4" t="s">
        <v>38</v>
      </c>
      <c r="B25" s="5" t="s">
        <v>7</v>
      </c>
      <c r="C25" s="5" t="s">
        <v>43</v>
      </c>
      <c r="D25" s="8" t="s">
        <v>44</v>
      </c>
      <c r="E25" s="7" t="str">
        <f>HYPERLINK("https://wiki.genexus.com/commwiki/servlet/wiki?36770,Category%3ADashboardViewer+control,","link")</f>
        <v>link</v>
      </c>
    </row>
    <row r="26">
      <c r="A26" s="4" t="s">
        <v>38</v>
      </c>
      <c r="B26" s="5" t="s">
        <v>7</v>
      </c>
      <c r="C26" s="5" t="s">
        <v>43</v>
      </c>
      <c r="D26" s="8" t="s">
        <v>45</v>
      </c>
      <c r="E26" s="7" t="str">
        <f>HYPERLINK("https://wiki.genexus.com/commwiki/servlet/wiki?42903,QueryViewer+AllowSelection+property,","link")</f>
        <v>link</v>
      </c>
    </row>
    <row r="27">
      <c r="A27" s="4" t="s">
        <v>38</v>
      </c>
      <c r="B27" s="5" t="s">
        <v>14</v>
      </c>
      <c r="C27" s="5" t="s">
        <v>15</v>
      </c>
      <c r="D27" s="5" t="s">
        <v>46</v>
      </c>
      <c r="E27" s="7" t="str">
        <f>HYPERLINK("https://www.genexus.com/en/developers/websac?data=45500;;","link")</f>
        <v>link</v>
      </c>
    </row>
    <row r="28">
      <c r="A28" s="4" t="s">
        <v>38</v>
      </c>
      <c r="B28" s="5" t="s">
        <v>14</v>
      </c>
      <c r="C28" s="5" t="s">
        <v>15</v>
      </c>
      <c r="D28" s="8" t="s">
        <v>47</v>
      </c>
      <c r="E28" s="7" t="str">
        <f>HYPERLINK("https://wiki.genexus.com/commwiki/servlet/wiki?42971,HowTo%3A+Send+and+receive+a+message+from+the+Provider,","link")</f>
        <v>link</v>
      </c>
    </row>
    <row r="29">
      <c r="A29" s="4" t="s">
        <v>38</v>
      </c>
      <c r="B29" s="5" t="s">
        <v>7</v>
      </c>
      <c r="C29" s="5" t="s">
        <v>8</v>
      </c>
      <c r="D29" s="8" t="s">
        <v>48</v>
      </c>
      <c r="E29" s="7" t="str">
        <f>HYPERLINK("https://wiki.genexus.com/commwiki/servlet/wiki?43202,Security+Token+Service+Client+Authorization+using+GAM,","link")</f>
        <v>link</v>
      </c>
    </row>
    <row r="30">
      <c r="A30" s="6" t="s">
        <v>49</v>
      </c>
      <c r="B30" s="5" t="s">
        <v>26</v>
      </c>
      <c r="C30" s="5" t="s">
        <v>50</v>
      </c>
      <c r="D30" s="9" t="s">
        <v>51</v>
      </c>
      <c r="E30" s="7" t="str">
        <f>HYPERLINK("https://wiki.genexus.com/commwiki/servlet/wiki?42600,","link")</f>
        <v>link</v>
      </c>
    </row>
    <row r="31">
      <c r="A31" s="6" t="s">
        <v>49</v>
      </c>
      <c r="B31" s="5" t="s">
        <v>7</v>
      </c>
      <c r="C31" s="5" t="s">
        <v>8</v>
      </c>
      <c r="D31" s="5" t="s">
        <v>52</v>
      </c>
      <c r="E31" s="7" t="str">
        <f>HYPERLINK("https://www.genexus.com/en/developers/websac?data=45926;;","link")</f>
        <v>link</v>
      </c>
    </row>
    <row r="32">
      <c r="A32" s="6" t="s">
        <v>49</v>
      </c>
      <c r="B32" s="6" t="s">
        <v>10</v>
      </c>
      <c r="C32" s="5" t="s">
        <v>53</v>
      </c>
      <c r="D32" s="8" t="s">
        <v>54</v>
      </c>
      <c r="E32" s="7" t="str">
        <f>HYPERLINK("https://wiki.genexus.com/commwiki/servlet/wiki?42900,Package+Module+with+database+access+for+Solutions+extensibility+scenarios,","link")</f>
        <v>link</v>
      </c>
    </row>
    <row r="33">
      <c r="A33" s="6" t="s">
        <v>49</v>
      </c>
      <c r="B33" s="5" t="s">
        <v>55</v>
      </c>
      <c r="C33" s="5" t="s">
        <v>28</v>
      </c>
      <c r="D33" s="8" t="s">
        <v>56</v>
      </c>
      <c r="E33" s="7" t="str">
        <f>HYPERLINK("https://wiki.genexus.com/commwiki/servlet/wiki?41775,How+to+import+a+Sketch+file,","link")</f>
        <v>link</v>
      </c>
    </row>
    <row r="34">
      <c r="A34" s="6" t="s">
        <v>49</v>
      </c>
      <c r="B34" s="5" t="s">
        <v>7</v>
      </c>
      <c r="C34" s="5" t="s">
        <v>43</v>
      </c>
      <c r="D34" s="5" t="s">
        <v>57</v>
      </c>
      <c r="E34" s="7" t="str">
        <f>HYPERLINK("https://www.genexus.com/en/developers/websac?data=45863;;","link")</f>
        <v>link</v>
      </c>
    </row>
    <row r="35">
      <c r="A35" s="6" t="s">
        <v>49</v>
      </c>
      <c r="B35" s="5" t="s">
        <v>7</v>
      </c>
      <c r="C35" s="5" t="s">
        <v>43</v>
      </c>
      <c r="D35" s="5" t="s">
        <v>58</v>
      </c>
      <c r="E35" s="7" t="str">
        <f>HYPERLINK("https://www.genexus.com/en/developers/websac?data=45840;;","link")</f>
        <v>link</v>
      </c>
    </row>
    <row r="36">
      <c r="A36" s="6" t="s">
        <v>49</v>
      </c>
      <c r="B36" s="5" t="s">
        <v>7</v>
      </c>
      <c r="C36" s="5" t="s">
        <v>43</v>
      </c>
      <c r="D36" s="5" t="s">
        <v>59</v>
      </c>
      <c r="E36" s="7" t="str">
        <f>HYPERLINK("https://www.genexus.com/en/developers/websac?data=45815;;","link")</f>
        <v>link</v>
      </c>
    </row>
    <row r="37">
      <c r="A37" s="6" t="s">
        <v>49</v>
      </c>
      <c r="B37" s="6" t="s">
        <v>17</v>
      </c>
      <c r="C37" s="5" t="s">
        <v>60</v>
      </c>
      <c r="D37" s="5" t="s">
        <v>61</v>
      </c>
      <c r="E37" s="7" t="str">
        <f>HYPERLINK("https://wiki.genexus.com/commwiki/servlet/wiki?38337,Creating+Unit+Tests,","link")</f>
        <v>link</v>
      </c>
    </row>
    <row r="38">
      <c r="A38" s="6" t="s">
        <v>49</v>
      </c>
      <c r="B38" s="6" t="s">
        <v>17</v>
      </c>
      <c r="C38" s="5" t="s">
        <v>60</v>
      </c>
      <c r="D38" s="5" t="s">
        <v>62</v>
      </c>
      <c r="E38" s="7" t="str">
        <f>HYPERLINK("https://wiki.genexus.com/commwiki/servlet/wiki?43807,Changelog+GXtest","link")</f>
        <v>link</v>
      </c>
    </row>
    <row r="39">
      <c r="A39" s="6" t="s">
        <v>49</v>
      </c>
      <c r="B39" s="5" t="s">
        <v>7</v>
      </c>
      <c r="C39" s="5" t="s">
        <v>34</v>
      </c>
      <c r="D39" s="5" t="s">
        <v>63</v>
      </c>
      <c r="E39" s="7" t="str">
        <f>HYPERLINK("https://wiki.genexus.com/commwiki/servlet/wiki?43446,GeneXus+16+upgrade+5","link")</f>
        <v>link</v>
      </c>
    </row>
    <row r="40">
      <c r="A40" s="6" t="s">
        <v>64</v>
      </c>
      <c r="B40" s="5" t="s">
        <v>14</v>
      </c>
      <c r="C40" s="5" t="s">
        <v>65</v>
      </c>
      <c r="D40" s="8" t="s">
        <v>66</v>
      </c>
      <c r="E40" s="7" t="str">
        <f>HYPERLINK("https://wiki.genexus.com/commwiki/servlet/wiki?44346,Howto%3A+Chatbots+using+WhatsApp+with+Twilio,","link")</f>
        <v>link</v>
      </c>
    </row>
    <row r="41">
      <c r="A41" s="6" t="s">
        <v>64</v>
      </c>
      <c r="B41" s="5" t="s">
        <v>14</v>
      </c>
      <c r="C41" s="5" t="s">
        <v>65</v>
      </c>
      <c r="D41" s="8" t="s">
        <v>67</v>
      </c>
      <c r="E41" s="7" t="str">
        <f>HYPERLINK("https://wiki.genexus.com/commwiki/servlet/wiki?44358,Howto%3A+Chatbots+using+Facebook+Messenger,","link")</f>
        <v>link</v>
      </c>
    </row>
    <row r="42">
      <c r="A42" s="6" t="s">
        <v>64</v>
      </c>
      <c r="B42" s="5" t="s">
        <v>26</v>
      </c>
      <c r="C42" s="5" t="s">
        <v>28</v>
      </c>
      <c r="D42" s="5" t="s">
        <v>68</v>
      </c>
      <c r="E42" s="7" t="str">
        <f>HYPERLINK("https://wiki.genexus.com/commwiki/servlet/wiki?44354,Dark+Theme+property,","link")</f>
        <v>link</v>
      </c>
    </row>
    <row r="43">
      <c r="A43" s="6" t="s">
        <v>64</v>
      </c>
      <c r="B43" s="5" t="s">
        <v>7</v>
      </c>
      <c r="C43" s="5" t="s">
        <v>8</v>
      </c>
      <c r="D43" s="8" t="s">
        <v>69</v>
      </c>
      <c r="E43" s="7" t="str">
        <f>HYPERLINK("https://wiki.genexus.com/commwiki/servlet/wiki?44478,GAM+Apple+Authentication+type,","link")</f>
        <v>link</v>
      </c>
    </row>
    <row r="44">
      <c r="A44" s="6" t="s">
        <v>64</v>
      </c>
      <c r="B44" s="5" t="s">
        <v>7</v>
      </c>
      <c r="C44" s="5" t="s">
        <v>8</v>
      </c>
      <c r="D44" s="8" t="s">
        <v>70</v>
      </c>
      <c r="E44" s="7" t="str">
        <f>HYPERLINK("https://wiki.genexus.com/commwiki/servlet/wiki?44258,SSL+Pinning+Pin+Set+property,","link")</f>
        <v>link</v>
      </c>
    </row>
    <row r="45">
      <c r="A45" s="6" t="s">
        <v>64</v>
      </c>
      <c r="B45" s="6" t="s">
        <v>10</v>
      </c>
      <c r="C45" s="5" t="s">
        <v>11</v>
      </c>
      <c r="D45" s="8" t="s">
        <v>71</v>
      </c>
      <c r="E45" s="7" t="str">
        <f>HYPERLINK("https://wiki.genexus.com/commwiki/servlet/wiki?43665,HowTo%3A+Build+a+custom+model+for+GeneXusAI,","link")</f>
        <v>link</v>
      </c>
    </row>
    <row r="46">
      <c r="A46" s="6" t="s">
        <v>64</v>
      </c>
      <c r="B46" s="6" t="s">
        <v>17</v>
      </c>
      <c r="C46" s="5" t="s">
        <v>60</v>
      </c>
      <c r="D46" s="8" t="s">
        <v>72</v>
      </c>
      <c r="E46" s="7" t="str">
        <f>HYPERLINK("https://wiki.genexus.com/commwiki/servlet/wiki?44571,UI+Test+for+Smart+Devices+Automation,","link")</f>
        <v>link</v>
      </c>
    </row>
    <row r="47">
      <c r="A47" s="6" t="s">
        <v>64</v>
      </c>
      <c r="B47" s="6" t="s">
        <v>17</v>
      </c>
      <c r="C47" s="5" t="s">
        <v>73</v>
      </c>
      <c r="D47" s="5" t="s">
        <v>74</v>
      </c>
      <c r="E47" s="7" t="str">
        <f>HYPERLINK("https://wiki.genexus.com/commwiki/servlet/wiki?43849,Options+-+Custom+Build","link")</f>
        <v>link</v>
      </c>
    </row>
    <row r="48">
      <c r="A48" s="6" t="s">
        <v>64</v>
      </c>
      <c r="B48" s="6" t="s">
        <v>17</v>
      </c>
      <c r="C48" s="5" t="s">
        <v>73</v>
      </c>
      <c r="D48" s="5" t="s">
        <v>75</v>
      </c>
      <c r="E48" s="7" t="str">
        <f>HYPERLINK("https://www.genexus.com/en/developers/websac?data=46244;;","link")</f>
        <v>link</v>
      </c>
    </row>
    <row r="49">
      <c r="A49" s="6" t="s">
        <v>64</v>
      </c>
      <c r="B49" s="5" t="s">
        <v>26</v>
      </c>
      <c r="C49" s="5" t="s">
        <v>76</v>
      </c>
      <c r="D49" s="5" t="s">
        <v>77</v>
      </c>
      <c r="E49" s="7" t="str">
        <f>HYPERLINK("https://www.genexus.com/en/news/read-news/java-updates-that-will-have-an-impact-on-genexus-16-java-8-will-be-the-lowest-java-version-supported-by-genexus-generated-applications","link")</f>
        <v>link</v>
      </c>
    </row>
    <row r="50">
      <c r="A50" s="6" t="s">
        <v>64</v>
      </c>
      <c r="B50" s="5" t="s">
        <v>26</v>
      </c>
      <c r="C50" s="5" t="s">
        <v>78</v>
      </c>
      <c r="D50" s="5" t="s">
        <v>79</v>
      </c>
      <c r="E50" s="7" t="str">
        <f>HYPERLINK("https://wiki.genexus.com/commwiki/servlet/wiki?10038,Export+Translations+File","link")</f>
        <v>link</v>
      </c>
    </row>
    <row r="51">
      <c r="A51" s="6" t="s">
        <v>80</v>
      </c>
      <c r="B51" s="5" t="s">
        <v>55</v>
      </c>
      <c r="C51" s="5" t="s">
        <v>81</v>
      </c>
      <c r="D51" s="8" t="s">
        <v>82</v>
      </c>
      <c r="E51" s="7" t="str">
        <f>HYPERLINK("https://wiki.genexus.com/commwiki/servlet/wiki?22452,Canvas+control,","link")</f>
        <v>link</v>
      </c>
    </row>
    <row r="52">
      <c r="A52" s="6" t="s">
        <v>80</v>
      </c>
      <c r="B52" s="5" t="s">
        <v>26</v>
      </c>
      <c r="C52" s="5" t="s">
        <v>28</v>
      </c>
      <c r="D52" s="8" t="s">
        <v>83</v>
      </c>
      <c r="E52" s="7" t="str">
        <f>HYPERLINK("https://wiki.genexus.com/commwiki/servlet/wiki?36576,MercadoPago+Custom+Checkout,","link")</f>
        <v>link</v>
      </c>
    </row>
    <row r="53">
      <c r="A53" s="6" t="s">
        <v>80</v>
      </c>
      <c r="B53" s="5" t="s">
        <v>26</v>
      </c>
      <c r="C53" s="5" t="s">
        <v>28</v>
      </c>
      <c r="D53" s="5" t="s">
        <v>84</v>
      </c>
      <c r="E53" s="7" t="str">
        <f>HYPERLINK("https://wiki.genexus.com/commwiki/servlet/wiki?43466,Enable+Biometrics+property","link")</f>
        <v>link</v>
      </c>
    </row>
    <row r="54">
      <c r="A54" s="6" t="s">
        <v>80</v>
      </c>
      <c r="B54" s="5" t="s">
        <v>26</v>
      </c>
      <c r="C54" s="5" t="s">
        <v>28</v>
      </c>
      <c r="D54" s="8" t="s">
        <v>85</v>
      </c>
      <c r="E54" s="7" t="str">
        <f>HYPERLINK("https://wiki.genexus.com/commwiki/servlet/wiki?44354,Dark+Theme+property,","link")</f>
        <v>link</v>
      </c>
    </row>
    <row r="55">
      <c r="A55" s="6" t="s">
        <v>80</v>
      </c>
      <c r="B55" s="5" t="s">
        <v>26</v>
      </c>
      <c r="C55" s="5" t="s">
        <v>28</v>
      </c>
      <c r="D55" s="8" t="s">
        <v>86</v>
      </c>
      <c r="E55" s="7" t="str">
        <f>HYPERLINK("https://wiki.genexus.com/commwiki/servlet/wiki?32653,SD+Ads+View+control,#GoogleMobileAds+group","link")</f>
        <v>link</v>
      </c>
    </row>
    <row r="56">
      <c r="A56" s="6" t="s">
        <v>80</v>
      </c>
      <c r="B56" s="5" t="s">
        <v>26</v>
      </c>
      <c r="C56" s="5" t="s">
        <v>28</v>
      </c>
      <c r="D56" s="5" t="s">
        <v>87</v>
      </c>
      <c r="E56" s="7" t="str">
        <f>HYPERLINK("https://wiki.genexus.com/commwiki/servlet/wiki?31310,Network+external+object#SetApplicationServerURL","link")</f>
        <v>link</v>
      </c>
    </row>
    <row r="57">
      <c r="A57" s="6" t="s">
        <v>80</v>
      </c>
      <c r="B57" s="5" t="s">
        <v>7</v>
      </c>
      <c r="C57" s="5" t="s">
        <v>8</v>
      </c>
      <c r="D57" s="8" t="s">
        <v>88</v>
      </c>
      <c r="E57" s="7" t="str">
        <f>HYPERLINK("https://wiki.genexus.com/commwiki/servlet/wiki?44833,GAM+Remote+Rest+Authentication+type+%28Oauth+2.0%29,","link")</f>
        <v>link</v>
      </c>
    </row>
    <row r="58">
      <c r="A58" s="6" t="s">
        <v>80</v>
      </c>
      <c r="B58" s="5" t="s">
        <v>7</v>
      </c>
      <c r="C58" s="5" t="s">
        <v>89</v>
      </c>
      <c r="D58" s="5" t="s">
        <v>90</v>
      </c>
      <c r="E58" s="7" t="str">
        <f>HYPERLINK("https://wiki.genexus.com/commwiki/servlet/wiki?17835","link")</f>
        <v>link</v>
      </c>
    </row>
    <row r="59">
      <c r="A59" s="6" t="s">
        <v>80</v>
      </c>
      <c r="B59" s="5" t="s">
        <v>7</v>
      </c>
      <c r="C59" s="5" t="s">
        <v>91</v>
      </c>
      <c r="D59" s="5" t="s">
        <v>92</v>
      </c>
      <c r="E59" s="7" t="str">
        <f>HYPERLINK("https://wiki.genexus.com/commwiki/servlet/wiki?44879,How+to+convert+your+Knowledge+Base+from+Fiori+2.0+to+Fiori+3.0","link")</f>
        <v>link</v>
      </c>
    </row>
    <row r="60">
      <c r="A60" s="6" t="s">
        <v>93</v>
      </c>
      <c r="B60" s="5" t="s">
        <v>26</v>
      </c>
      <c r="C60" s="5" t="s">
        <v>21</v>
      </c>
      <c r="D60" s="5" t="s">
        <v>94</v>
      </c>
      <c r="E60" s="7" t="str">
        <f>HYPERLINK("https://www.genexus.com/en/developers/websac?data=46786;;","link")</f>
        <v>link</v>
      </c>
    </row>
    <row r="61">
      <c r="A61" s="6" t="s">
        <v>93</v>
      </c>
      <c r="B61" s="5" t="s">
        <v>26</v>
      </c>
      <c r="C61" s="5" t="s">
        <v>76</v>
      </c>
      <c r="D61" s="5" t="s">
        <v>95</v>
      </c>
      <c r="E61" s="7" t="str">
        <f>HYPERLINK("https://www.genexus.com/en/news/read-news/new-genexus-generator-for-net-core-3-1","link")</f>
        <v>link</v>
      </c>
    </row>
    <row r="62">
      <c r="A62" s="6" t="s">
        <v>93</v>
      </c>
      <c r="B62" s="5" t="s">
        <v>26</v>
      </c>
      <c r="C62" s="5" t="s">
        <v>28</v>
      </c>
      <c r="D62" s="5" t="s">
        <v>96</v>
      </c>
      <c r="E62" s="7" t="str">
        <f>HYPERLINK("https://wiki.genexus.com/commwiki/servlet/wiki?19478,iOS+Requirements","link")</f>
        <v>link</v>
      </c>
    </row>
    <row r="63">
      <c r="A63" s="6" t="s">
        <v>93</v>
      </c>
      <c r="B63" s="5" t="s">
        <v>26</v>
      </c>
      <c r="C63" s="5" t="s">
        <v>28</v>
      </c>
      <c r="D63" s="5" t="s">
        <v>97</v>
      </c>
      <c r="E63" s="7" t="str">
        <f>HYPERLINK("https://www.genexus.com/developers/websac?en,,,46160","link")</f>
        <v>link</v>
      </c>
    </row>
    <row r="64">
      <c r="A64" s="6" t="s">
        <v>93</v>
      </c>
      <c r="B64" s="5" t="s">
        <v>26</v>
      </c>
      <c r="C64" s="5" t="s">
        <v>28</v>
      </c>
      <c r="D64" s="5" t="s">
        <v>98</v>
      </c>
      <c r="E64" s="7" t="str">
        <f>HYPERLINK("https://www.genexus.com/en/developers/websac?data=46864;;","link")</f>
        <v>link</v>
      </c>
    </row>
    <row r="65">
      <c r="A65" s="6" t="s">
        <v>93</v>
      </c>
      <c r="B65" s="5" t="s">
        <v>7</v>
      </c>
      <c r="C65" s="5" t="s">
        <v>8</v>
      </c>
      <c r="D65" s="5" t="s">
        <v>99</v>
      </c>
      <c r="E65" s="7" t="str">
        <f>HYPERLINK("https://wiki.genexus.com/commwiki/servlet/wiki?43916,Toc%3AGeneXus+Security+API","link")</f>
        <v>link</v>
      </c>
    </row>
    <row r="66">
      <c r="A66" s="6" t="s">
        <v>93</v>
      </c>
      <c r="B66" s="5" t="s">
        <v>7</v>
      </c>
      <c r="C66" s="5" t="s">
        <v>8</v>
      </c>
      <c r="D66" s="5" t="s">
        <v>100</v>
      </c>
      <c r="E66" s="7" t="str">
        <f>HYPERLINK("https://www.genexus.com/developers/websac?es,,,46892","link")</f>
        <v>link</v>
      </c>
    </row>
    <row r="67">
      <c r="A67" s="6" t="s">
        <v>93</v>
      </c>
      <c r="B67" s="5" t="s">
        <v>7</v>
      </c>
      <c r="C67" s="5" t="s">
        <v>8</v>
      </c>
      <c r="D67" s="5" t="s">
        <v>101</v>
      </c>
      <c r="E67" s="7" t="str">
        <f>HYPERLINK("https://wiki.genexus.com/commwiki/servlet/wiki?45037,GAM+WeChat+Authentication+type","link")</f>
        <v>link</v>
      </c>
    </row>
    <row r="68">
      <c r="A68" s="6" t="s">
        <v>93</v>
      </c>
      <c r="B68" s="5" t="s">
        <v>7</v>
      </c>
      <c r="C68" s="5" t="s">
        <v>8</v>
      </c>
      <c r="D68" s="6" t="s">
        <v>102</v>
      </c>
      <c r="E68" s="7" t="str">
        <f>HYPERLINK("https://www.genexus.com/developers/websac?en,,,47002","link")</f>
        <v>link</v>
      </c>
    </row>
    <row r="69">
      <c r="A69" s="6" t="s">
        <v>93</v>
      </c>
      <c r="B69" s="6" t="s">
        <v>10</v>
      </c>
      <c r="C69" s="5" t="s">
        <v>11</v>
      </c>
      <c r="D69" s="5" t="s">
        <v>103</v>
      </c>
      <c r="E69" s="7" t="str">
        <f>HYPERLINK("https://www.genexus.com/en/developers/websac?data=46916;;","link")</f>
        <v>link</v>
      </c>
    </row>
    <row r="70">
      <c r="A70" s="6" t="s">
        <v>93</v>
      </c>
      <c r="B70" s="6" t="s">
        <v>17</v>
      </c>
      <c r="C70" s="5" t="s">
        <v>104</v>
      </c>
      <c r="D70" s="5" t="s">
        <v>105</v>
      </c>
      <c r="E70" s="7" t="str">
        <f>HYPERLINK("https://www.genexus.com/en/developers/websac?data=46438;;","link")</f>
        <v>link</v>
      </c>
    </row>
    <row r="71">
      <c r="A71" s="6" t="s">
        <v>93</v>
      </c>
      <c r="B71" s="6" t="s">
        <v>17</v>
      </c>
      <c r="C71" s="5" t="s">
        <v>60</v>
      </c>
      <c r="D71" s="5" t="s">
        <v>106</v>
      </c>
      <c r="E71" s="7" t="str">
        <f>HYPERLINK("https://wiki.genexus.com/commwiki/servlet/wiki?44571","link")</f>
        <v>link</v>
      </c>
    </row>
    <row r="72">
      <c r="A72" s="6" t="s">
        <v>93</v>
      </c>
      <c r="B72" s="6" t="s">
        <v>17</v>
      </c>
      <c r="C72" s="5" t="s">
        <v>60</v>
      </c>
      <c r="D72" s="5" t="s">
        <v>107</v>
      </c>
      <c r="E72" s="7" t="str">
        <f>HYPERLINK("https://wiki.genexus.com/commwiki/servlet/wiki?38353","link")</f>
        <v>link</v>
      </c>
    </row>
    <row r="73">
      <c r="A73" s="6" t="s">
        <v>93</v>
      </c>
      <c r="B73" s="6" t="s">
        <v>17</v>
      </c>
      <c r="C73" s="5" t="s">
        <v>60</v>
      </c>
      <c r="D73" s="8" t="s">
        <v>108</v>
      </c>
      <c r="E73" s="7" t="str">
        <f>HYPERLINK("https://wiki.genexus.com/commwiki/servlet/wiki?44954,Test+Coverage,","link")</f>
        <v>link</v>
      </c>
    </row>
    <row r="74">
      <c r="A74" s="6" t="s">
        <v>93</v>
      </c>
      <c r="B74" s="6" t="s">
        <v>17</v>
      </c>
      <c r="C74" s="5" t="s">
        <v>60</v>
      </c>
      <c r="D74" s="9" t="s">
        <v>109</v>
      </c>
      <c r="E74" s="7" t="str">
        <f>HYPERLINK("https://wiki.genexus.com/commwiki/servlet/wiki?44369","link")</f>
        <v>link</v>
      </c>
    </row>
    <row r="75">
      <c r="A75" s="6" t="s">
        <v>93</v>
      </c>
      <c r="B75" s="5" t="s">
        <v>10</v>
      </c>
      <c r="C75" s="5" t="s">
        <v>34</v>
      </c>
      <c r="D75" s="5" t="s">
        <v>110</v>
      </c>
      <c r="E75" s="7" t="str">
        <f>HYPERLINK("https://www.genexus.com/en/developers/websac?data=46894;;","link")</f>
        <v>link</v>
      </c>
    </row>
    <row r="76">
      <c r="A76" s="6" t="s">
        <v>93</v>
      </c>
      <c r="B76" s="5" t="s">
        <v>26</v>
      </c>
      <c r="C76" s="5" t="s">
        <v>34</v>
      </c>
      <c r="D76" s="5" t="s">
        <v>111</v>
      </c>
      <c r="E76" s="7" t="str">
        <f>HYPERLINK("https://wiki.genexus.com/commwiki/servlet/wiki?38605","link")</f>
        <v>link</v>
      </c>
    </row>
    <row r="77">
      <c r="A77" s="6" t="s">
        <v>112</v>
      </c>
      <c r="B77" s="5" t="s">
        <v>7</v>
      </c>
      <c r="C77" s="5" t="s">
        <v>8</v>
      </c>
      <c r="D77" s="10" t="str">
        <f>HYPERLINK("https://wiki.genexus.com/commwiki/servlet/wiki?45037","Wechat Authentication type support for SD apps")</f>
        <v>Wechat Authentication type support for SD apps</v>
      </c>
      <c r="E77" s="7" t="str">
        <f>HYPERLINK("https://wiki.genexus.com/commwiki/servlet/wiki?45037,GAM+WeChat+Authentication+type","link")</f>
        <v>link</v>
      </c>
    </row>
    <row r="78">
      <c r="A78" s="6" t="s">
        <v>112</v>
      </c>
      <c r="B78" s="5" t="s">
        <v>17</v>
      </c>
      <c r="C78" s="5" t="s">
        <v>18</v>
      </c>
      <c r="D78" s="5" t="s">
        <v>113</v>
      </c>
      <c r="E78" s="7" t="str">
        <f>HYPERLINK("https://wiki.genexus.com/commwiki/servlet/wiki?26410","link")</f>
        <v>link</v>
      </c>
    </row>
    <row r="79">
      <c r="A79" s="6" t="s">
        <v>112</v>
      </c>
      <c r="B79" s="5" t="s">
        <v>26</v>
      </c>
      <c r="C79" s="5" t="s">
        <v>28</v>
      </c>
      <c r="D79" s="5" t="s">
        <v>114</v>
      </c>
      <c r="E79" s="7" t="str">
        <f>HYPERLINK("https://www.genexus.com/en/developers/websac?data=46670;;","link")</f>
        <v>link</v>
      </c>
    </row>
    <row r="80">
      <c r="A80" s="6" t="s">
        <v>112</v>
      </c>
      <c r="B80" s="5" t="s">
        <v>26</v>
      </c>
      <c r="C80" s="5" t="s">
        <v>28</v>
      </c>
      <c r="D80" s="5" t="s">
        <v>115</v>
      </c>
      <c r="E80" s="7" t="str">
        <f>HYPERLINK("https://www.genexus.com/en/developers/websac?data=46568;;","link")</f>
        <v>link</v>
      </c>
    </row>
    <row r="81">
      <c r="A81" s="6" t="s">
        <v>112</v>
      </c>
      <c r="B81" s="5" t="s">
        <v>26</v>
      </c>
      <c r="C81" s="5" t="s">
        <v>81</v>
      </c>
      <c r="D81" s="5" t="s">
        <v>116</v>
      </c>
      <c r="E81" s="7" t="str">
        <f>HYPERLINK("https://www.genexus.com/es/developers/rn?data=47229;4;v16;9;v16;9;;","link")</f>
        <v>link</v>
      </c>
    </row>
  </sheetData>
  <autoFilter ref="$A$4:$E$81"/>
  <customSheetViews>
    <customSheetView guid="{51E35B92-F176-4F30-9E7E-14D92DBB4999}" filter="1" showAutoFilter="1">
      <autoFilter ref="$A$4:$D$81"/>
    </customSheetView>
  </customSheetViews>
  <hyperlinks>
    <hyperlink r:id="rId1" ref="A2"/>
  </hyperlinks>
  <drawing r:id="rId2"/>
</worksheet>
</file>